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01\Documents\EXPLOITATION -Cyril\Redevance spéciale\"/>
    </mc:Choice>
  </mc:AlternateContent>
  <xr:revisionPtr revIDLastSave="0" documentId="13_ncr:1_{20B7040B-5BF1-4CF3-AF10-3D367D91889F}" xr6:coauthVersionLast="47" xr6:coauthVersionMax="47" xr10:uidLastSave="{00000000-0000-0000-0000-000000000000}"/>
  <bookViews>
    <workbookView xWindow="-120" yWindow="-120" windowWidth="29040" windowHeight="15840" activeTab="2" xr2:uid="{C0920DEF-624F-428E-9578-F597C93BB61E}"/>
  </bookViews>
  <sheets>
    <sheet name="données 2023" sheetId="3" r:id="rId1"/>
    <sheet name="Synthèse 2023" sheetId="4" r:id="rId2"/>
    <sheet name="Feuil1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5" l="1"/>
  <c r="B7" i="3"/>
  <c r="F13" i="4"/>
  <c r="G30" i="3" l="1"/>
  <c r="D31" i="3"/>
  <c r="D30" i="3"/>
  <c r="C31" i="3" l="1"/>
  <c r="B31" i="3"/>
  <c r="B21" i="3"/>
  <c r="B20" i="3"/>
  <c r="B22" i="3" l="1"/>
  <c r="B14" i="3"/>
  <c r="B11" i="3" s="1"/>
  <c r="C11" i="3" s="1"/>
  <c r="C13" i="3"/>
  <c r="C12" i="3"/>
  <c r="B17" i="3"/>
  <c r="B16" i="3" s="1"/>
  <c r="C9" i="3"/>
  <c r="C14" i="3" l="1"/>
  <c r="C16" i="3"/>
  <c r="C7" i="3"/>
</calcChain>
</file>

<file path=xl/sharedStrings.xml><?xml version="1.0" encoding="utf-8"?>
<sst xmlns="http://schemas.openxmlformats.org/spreadsheetml/2006/main" count="65" uniqueCount="43">
  <si>
    <t>Densité retenue pour les déchets en mélange :</t>
  </si>
  <si>
    <t>à la tonne</t>
  </si>
  <si>
    <r>
      <t>au m</t>
    </r>
    <r>
      <rPr>
        <b/>
        <vertAlign val="superscript"/>
        <sz val="11"/>
        <color theme="1"/>
        <rFont val="Century Gothic"/>
        <family val="2"/>
      </rPr>
      <t>3</t>
    </r>
  </si>
  <si>
    <t>T2 : prix de revient du traitement (n)</t>
  </si>
  <si>
    <t>T3 : frais de gestion (n-1)</t>
  </si>
  <si>
    <t>T4 : fourniture sacs (n)</t>
  </si>
  <si>
    <t>DAE : déchets d'acivités économiques</t>
  </si>
  <si>
    <t>Densité retenue :</t>
  </si>
  <si>
    <t>TVA 10%</t>
  </si>
  <si>
    <r>
      <t>Fourniture de 12 sacs de 100 litres au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sous convention. Au-delà, facturaton des sacs supplémentaires.</t>
    </r>
  </si>
  <si>
    <t>Coûts au m3 de la redevance spéciale pour 2021 : T1 + T2 + T3 + T4</t>
  </si>
  <si>
    <t>Suivi facturation (solde annuel, saisie données, relances, suivi collecte… : 10 jours/an)</t>
  </si>
  <si>
    <t>Frais de gestion annuels</t>
  </si>
  <si>
    <t>OMr : ordures ménagères résiduelles</t>
  </si>
  <si>
    <t>Proportion de DAE dans les OMr :</t>
  </si>
  <si>
    <r>
      <t>Volume sous convention en 2014 : 2880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</si>
  <si>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Volume sous convention en 2016 : 2595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(perte maison forestière de Mutrécy et Auberge du Bois)</t>
    </r>
  </si>
  <si>
    <r>
      <t>Volume sous convention en 2018 : 2540,27 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(perte CT de la Poste SOLIERS et résidences NORMANDIE et les MATINES)</t>
    </r>
  </si>
  <si>
    <r>
      <t>Volume sous convention en 2021 : 2500 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(perte CT CLM)</t>
    </r>
  </si>
  <si>
    <r>
      <t xml:space="preserve">Volume sous convention en 2022 : </t>
    </r>
    <r>
      <rPr>
        <b/>
        <sz val="11"/>
        <color rgb="FFFF0000"/>
        <rFont val="Calibri"/>
        <family val="2"/>
        <scheme val="minor"/>
      </rPr>
      <t xml:space="preserve">2500 </t>
    </r>
    <r>
      <rPr>
        <sz val="11"/>
        <rFont val="Calibri"/>
        <family val="2"/>
        <scheme val="minor"/>
      </rPr>
      <t>m</t>
    </r>
    <r>
      <rPr>
        <vertAlign val="superscript"/>
        <sz val="11"/>
        <rFont val="Calibri"/>
        <family val="2"/>
        <scheme val="minor"/>
      </rPr>
      <t xml:space="preserve">3 </t>
    </r>
  </si>
  <si>
    <t>(intégrés aux coûts de collecte 2021)</t>
  </si>
  <si>
    <t>TGAP</t>
  </si>
  <si>
    <t>Prix de marché révisé</t>
  </si>
  <si>
    <t xml:space="preserve">T1 : prix de revient de la collecte </t>
  </si>
  <si>
    <t>Déplacement chez les professionnels + gestion de la base (1000 h *0,35€/km et 180,75 h/ an)</t>
  </si>
  <si>
    <t>Facturation (saisie bordereaux…) (8h*6*25,37€/h)</t>
  </si>
  <si>
    <r>
      <t>Volume sous convention en 2023 : 3411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m</t>
    </r>
    <r>
      <rPr>
        <vertAlign val="superscript"/>
        <sz val="11"/>
        <rFont val="Calibri"/>
        <family val="2"/>
        <scheme val="minor"/>
      </rPr>
      <t xml:space="preserve">3  </t>
    </r>
    <r>
      <rPr>
        <sz val="11"/>
        <rFont val="Calibri"/>
        <family val="2"/>
        <scheme val="minor"/>
      </rPr>
      <t>(50 professionnels)</t>
    </r>
  </si>
  <si>
    <t>CCVOO</t>
  </si>
  <si>
    <t>Prix de marché révisé pour 2023</t>
  </si>
  <si>
    <t>TGAP 2023</t>
  </si>
  <si>
    <t>CCCSN</t>
  </si>
  <si>
    <t>T2 : prix de revient du traitement (2023)</t>
  </si>
  <si>
    <t>Frais d'affranchissement (200*1,66€/timbre)</t>
  </si>
  <si>
    <t>Tirage factures (200*0,02€/facure)</t>
  </si>
  <si>
    <t>kg/hab</t>
  </si>
  <si>
    <t xml:space="preserve">&gt; 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</si>
  <si>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</si>
  <si>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Gisement DIB :</t>
    </r>
    <r>
      <rPr>
        <b/>
        <sz val="11"/>
        <color rgb="FFFF0000"/>
        <rFont val="Calibri"/>
        <family val="2"/>
        <scheme val="minor"/>
      </rPr>
      <t xml:space="preserve"> 682 </t>
    </r>
    <r>
      <rPr>
        <sz val="11"/>
        <color theme="1"/>
        <rFont val="Calibri"/>
        <family val="2"/>
        <scheme val="minor"/>
      </rPr>
      <t>tonnes environ</t>
    </r>
  </si>
  <si>
    <r>
      <t xml:space="preserve">Tonnages OMr 2022 : </t>
    </r>
    <r>
      <rPr>
        <b/>
        <sz val="11"/>
        <color rgb="FFFF0000"/>
        <rFont val="Calibri"/>
        <family val="2"/>
        <scheme val="minor"/>
      </rPr>
      <t xml:space="preserve"> 3137,9 T</t>
    </r>
  </si>
  <si>
    <r>
      <t>surcoûts au m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</si>
  <si>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T1 : prix de revient de la collecte et pré-collecte </t>
  </si>
  <si>
    <t>&gt; 3411*02 = environ 682 t de déchets assimilés dans les omr</t>
  </si>
  <si>
    <r>
      <t>Coûts au m</t>
    </r>
    <r>
      <rPr>
        <b/>
        <vertAlign val="superscript"/>
        <sz val="11"/>
        <color theme="1"/>
        <rFont val="Century Gothic"/>
        <family val="2"/>
      </rPr>
      <t>3</t>
    </r>
    <r>
      <rPr>
        <b/>
        <sz val="11"/>
        <color theme="1"/>
        <rFont val="Century Gothic"/>
        <family val="2"/>
      </rPr>
      <t xml:space="preserve"> de la redevance spéciale pour 2021 : T1 + T2 + T3 + T4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</si>
</sst>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entury Gothic"/>
      <family val="2"/>
    </font>
    <font>
      <b/>
      <vertAlign val="superscript"/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Century Gothic"/>
      <family val="2"/>
    </font>
    <font>
      <sz val="11"/>
      <color theme="1"/>
      <name val="Century Gothic"/>
      <family val="2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2" fontId="0" fillId="0" borderId="0" xfId="0" applyNumberFormat="1"/>
    <xf numFmtId="0" fontId="2" fillId="0" borderId="0" xfId="0" applyFont="1" applyAlignment="1">
      <alignment horizontal="right"/>
    </xf>
    <xf numFmtId="165" fontId="2" fillId="2" borderId="0" xfId="0" applyNumberFormat="1" applyFont="1" applyFill="1" applyAlignment="1">
      <alignment horizontal="left"/>
    </xf>
    <xf numFmtId="165" fontId="0" fillId="2" borderId="0" xfId="0" applyNumberFormat="1" applyFill="1"/>
    <xf numFmtId="165" fontId="4" fillId="2" borderId="0" xfId="0" applyNumberFormat="1" applyFont="1" applyFill="1" applyAlignment="1">
      <alignment horizontal="right"/>
    </xf>
    <xf numFmtId="0" fontId="6" fillId="0" borderId="0" xfId="0" applyFont="1"/>
    <xf numFmtId="0" fontId="9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2" fillId="0" borderId="3" xfId="0" applyNumberFormat="1" applyFont="1" applyBorder="1" applyAlignment="1">
      <alignment horizontal="left"/>
    </xf>
    <xf numFmtId="165" fontId="2" fillId="0" borderId="4" xfId="0" applyNumberFormat="1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165" fontId="4" fillId="0" borderId="3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left"/>
    </xf>
    <xf numFmtId="165" fontId="5" fillId="2" borderId="5" xfId="0" applyNumberFormat="1" applyFont="1" applyFill="1" applyBorder="1" applyAlignment="1">
      <alignment horizontal="right"/>
    </xf>
    <xf numFmtId="0" fontId="12" fillId="0" borderId="0" xfId="0" applyFont="1"/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Euro" xfId="1" xr:uid="{D3E4173D-37EC-49DC-8A4A-6F256475A41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358AA-9539-4DE8-A57A-D9127C763998}">
  <dimension ref="A2:H39"/>
  <sheetViews>
    <sheetView workbookViewId="0">
      <selection activeCell="A31" sqref="A31"/>
    </sheetView>
  </sheetViews>
  <sheetFormatPr baseColWidth="10" defaultRowHeight="15" x14ac:dyDescent="0.25"/>
  <cols>
    <col min="1" max="1" width="93.85546875" customWidth="1"/>
  </cols>
  <sheetData>
    <row r="2" spans="1:5" x14ac:dyDescent="0.25">
      <c r="A2" s="1" t="s">
        <v>14</v>
      </c>
      <c r="B2" s="11">
        <v>0.2</v>
      </c>
    </row>
    <row r="3" spans="1:5" x14ac:dyDescent="0.25">
      <c r="A3" s="1" t="s">
        <v>7</v>
      </c>
      <c r="B3" s="1"/>
      <c r="C3">
        <v>0.24</v>
      </c>
    </row>
    <row r="5" spans="1:5" ht="17.25" x14ac:dyDescent="0.25">
      <c r="B5" s="3" t="s">
        <v>1</v>
      </c>
      <c r="C5" s="3" t="s">
        <v>2</v>
      </c>
      <c r="E5" t="s">
        <v>39</v>
      </c>
    </row>
    <row r="6" spans="1:5" x14ac:dyDescent="0.25">
      <c r="B6" s="3"/>
      <c r="C6" s="3"/>
    </row>
    <row r="7" spans="1:5" x14ac:dyDescent="0.25">
      <c r="A7" s="4" t="s">
        <v>10</v>
      </c>
      <c r="B7" s="5">
        <f>B9+B11+B16</f>
        <v>272.06426388888889</v>
      </c>
      <c r="C7" s="5">
        <f>B7*C3+C24</f>
        <v>65.295423333333332</v>
      </c>
    </row>
    <row r="8" spans="1:5" x14ac:dyDescent="0.25">
      <c r="B8" s="3"/>
      <c r="C8" s="3"/>
    </row>
    <row r="9" spans="1:5" s="6" customFormat="1" ht="14.25" x14ac:dyDescent="0.2">
      <c r="A9" s="6" t="s">
        <v>40</v>
      </c>
      <c r="B9" s="5">
        <v>101.3</v>
      </c>
      <c r="C9" s="5">
        <f>$C$3*B9</f>
        <v>24.311999999999998</v>
      </c>
    </row>
    <row r="11" spans="1:5" s="6" customFormat="1" ht="14.25" x14ac:dyDescent="0.2">
      <c r="A11" s="6" t="s">
        <v>31</v>
      </c>
      <c r="B11" s="5">
        <f>SUM(B12:B14)</f>
        <v>162.536</v>
      </c>
      <c r="C11" s="5">
        <f>$C$3*B11</f>
        <v>39.00864</v>
      </c>
    </row>
    <row r="12" spans="1:5" x14ac:dyDescent="0.25">
      <c r="A12" s="7" t="s">
        <v>28</v>
      </c>
      <c r="B12" s="8">
        <v>96.76</v>
      </c>
      <c r="C12" s="8">
        <f>$C$3*B12</f>
        <v>23.2224</v>
      </c>
    </row>
    <row r="13" spans="1:5" x14ac:dyDescent="0.25">
      <c r="A13" s="7" t="s">
        <v>29</v>
      </c>
      <c r="B13" s="8">
        <v>51</v>
      </c>
      <c r="C13" s="8">
        <f>$C$3*B13</f>
        <v>12.24</v>
      </c>
      <c r="E13">
        <v>2.88</v>
      </c>
    </row>
    <row r="14" spans="1:5" x14ac:dyDescent="0.25">
      <c r="A14" s="7" t="s">
        <v>8</v>
      </c>
      <c r="B14" s="8">
        <f>(B12+B13)*0.1</f>
        <v>14.776</v>
      </c>
      <c r="C14" s="8">
        <f>$C$3*B14</f>
        <v>3.5462399999999996</v>
      </c>
    </row>
    <row r="16" spans="1:5" s="6" customFormat="1" ht="14.25" x14ac:dyDescent="0.2">
      <c r="A16" s="6" t="s">
        <v>4</v>
      </c>
      <c r="B16" s="5">
        <f>B17/900</f>
        <v>8.2282638888888897</v>
      </c>
      <c r="C16" s="5">
        <f>$C$3*B16</f>
        <v>1.9747833333333336</v>
      </c>
    </row>
    <row r="17" spans="1:8" s="6" customFormat="1" ht="14.25" x14ac:dyDescent="0.2">
      <c r="A17" s="12" t="s">
        <v>12</v>
      </c>
      <c r="B17" s="13">
        <f>SUM(B18:B22)</f>
        <v>7405.4375</v>
      </c>
      <c r="C17" s="5"/>
    </row>
    <row r="18" spans="1:8" x14ac:dyDescent="0.25">
      <c r="A18" s="7" t="s">
        <v>11</v>
      </c>
      <c r="B18" s="14">
        <v>1978.86</v>
      </c>
      <c r="C18" s="8"/>
    </row>
    <row r="19" spans="1:8" x14ac:dyDescent="0.25">
      <c r="A19" s="7" t="s">
        <v>25</v>
      </c>
      <c r="B19" s="15">
        <v>1217.76</v>
      </c>
      <c r="C19" s="8"/>
    </row>
    <row r="20" spans="1:8" x14ac:dyDescent="0.25">
      <c r="A20" s="7" t="s">
        <v>32</v>
      </c>
      <c r="B20" s="15">
        <f>200*1.66</f>
        <v>332</v>
      </c>
      <c r="C20" s="8"/>
    </row>
    <row r="21" spans="1:8" x14ac:dyDescent="0.25">
      <c r="A21" s="7" t="s">
        <v>33</v>
      </c>
      <c r="B21" s="15">
        <f>200*0.02</f>
        <v>4</v>
      </c>
      <c r="C21" s="8"/>
    </row>
    <row r="22" spans="1:8" x14ac:dyDescent="0.25">
      <c r="A22" s="7" t="s">
        <v>24</v>
      </c>
      <c r="B22" s="15">
        <f>1000*0.35+180.75*19.49</f>
        <v>3872.8174999999997</v>
      </c>
      <c r="C22" s="8"/>
    </row>
    <row r="23" spans="1:8" x14ac:dyDescent="0.25">
      <c r="B23" s="8"/>
      <c r="C23" s="9"/>
    </row>
    <row r="24" spans="1:8" s="4" customFormat="1" ht="16.5" x14ac:dyDescent="0.3">
      <c r="A24" s="4" t="s">
        <v>5</v>
      </c>
      <c r="B24" s="10"/>
      <c r="C24" s="5">
        <v>0</v>
      </c>
      <c r="D24" s="17" t="s">
        <v>20</v>
      </c>
    </row>
    <row r="29" spans="1:8" x14ac:dyDescent="0.25">
      <c r="B29" s="29" t="s">
        <v>27</v>
      </c>
      <c r="C29" s="29" t="s">
        <v>30</v>
      </c>
    </row>
    <row r="30" spans="1:8" ht="17.25" x14ac:dyDescent="0.25">
      <c r="A30" t="s">
        <v>38</v>
      </c>
      <c r="B30">
        <v>1231.26</v>
      </c>
      <c r="C30">
        <v>1906.64</v>
      </c>
      <c r="D30">
        <f>B30+C30</f>
        <v>3137.9</v>
      </c>
      <c r="F30" s="30" t="s">
        <v>35</v>
      </c>
      <c r="G30">
        <f>D30/0.2</f>
        <v>15689.5</v>
      </c>
      <c r="H30" t="s">
        <v>36</v>
      </c>
    </row>
    <row r="31" spans="1:8" x14ac:dyDescent="0.25">
      <c r="B31" s="11">
        <f>B30/8594*1000</f>
        <v>143.2697230626018</v>
      </c>
      <c r="C31" s="11">
        <f>C30/15455*1000</f>
        <v>123.36719508249757</v>
      </c>
      <c r="D31" s="11">
        <f>D30/24049*1000</f>
        <v>130.47943781446213</v>
      </c>
      <c r="E31" s="29" t="s">
        <v>34</v>
      </c>
    </row>
    <row r="32" spans="1:8" x14ac:dyDescent="0.25">
      <c r="A32" t="s">
        <v>37</v>
      </c>
    </row>
    <row r="34" spans="1:2" ht="17.25" x14ac:dyDescent="0.25">
      <c r="A34" t="s">
        <v>15</v>
      </c>
    </row>
    <row r="35" spans="1:2" ht="17.25" x14ac:dyDescent="0.25">
      <c r="A35" t="s">
        <v>16</v>
      </c>
    </row>
    <row r="36" spans="1:2" ht="17.25" x14ac:dyDescent="0.25">
      <c r="A36" s="16" t="s">
        <v>17</v>
      </c>
    </row>
    <row r="37" spans="1:2" ht="17.25" x14ac:dyDescent="0.25">
      <c r="A37" s="16" t="s">
        <v>18</v>
      </c>
    </row>
    <row r="38" spans="1:2" ht="17.25" x14ac:dyDescent="0.25">
      <c r="A38" s="16" t="s">
        <v>19</v>
      </c>
    </row>
    <row r="39" spans="1:2" ht="17.25" x14ac:dyDescent="0.25">
      <c r="A39" s="16" t="s">
        <v>26</v>
      </c>
      <c r="B39" t="s">
        <v>41</v>
      </c>
    </row>
  </sheetData>
  <pageMargins left="0.70866141732283472" right="0.70866141732283472" top="0.94488188976377963" bottom="0.74803149606299213" header="0.51181102362204722" footer="0.31496062992125984"/>
  <pageSetup paperSize="9" scale="90" orientation="portrait" r:id="rId1"/>
  <headerFooter>
    <oddHeader>&amp;C&amp;"-,Gras"&amp;14Redevance spéciale
Prix du m&amp;X3&amp;X collecté et traité en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D372E-B265-4B8C-9DFA-03F469DB4E62}">
  <dimension ref="A2:G26"/>
  <sheetViews>
    <sheetView workbookViewId="0">
      <selection activeCell="A30" sqref="A30"/>
    </sheetView>
  </sheetViews>
  <sheetFormatPr baseColWidth="10" defaultRowHeight="15" x14ac:dyDescent="0.25"/>
  <cols>
    <col min="1" max="1" width="69.7109375" customWidth="1"/>
  </cols>
  <sheetData>
    <row r="2" spans="1:7" x14ac:dyDescent="0.25">
      <c r="A2" s="1" t="s">
        <v>14</v>
      </c>
      <c r="B2" s="2">
        <v>0.2</v>
      </c>
      <c r="C2" s="2"/>
      <c r="D2" s="2"/>
    </row>
    <row r="3" spans="1:7" x14ac:dyDescent="0.25">
      <c r="A3" s="1" t="s">
        <v>0</v>
      </c>
      <c r="B3" s="1"/>
      <c r="C3" s="1">
        <v>0.24</v>
      </c>
      <c r="D3" s="1"/>
      <c r="E3">
        <v>0.24</v>
      </c>
      <c r="G3">
        <v>0.24</v>
      </c>
    </row>
    <row r="4" spans="1:7" x14ac:dyDescent="0.25">
      <c r="A4" s="1"/>
      <c r="B4" s="1"/>
      <c r="C4" s="1"/>
      <c r="D4" s="1"/>
    </row>
    <row r="5" spans="1:7" x14ac:dyDescent="0.25">
      <c r="A5" s="1"/>
      <c r="B5" s="1"/>
      <c r="C5" s="1"/>
      <c r="D5" s="1"/>
    </row>
    <row r="6" spans="1:7" x14ac:dyDescent="0.25">
      <c r="B6" s="31">
        <v>2021</v>
      </c>
      <c r="C6" s="32"/>
      <c r="D6" s="33">
        <v>2022</v>
      </c>
      <c r="E6" s="34"/>
      <c r="F6" s="33">
        <v>2023</v>
      </c>
      <c r="G6" s="34"/>
    </row>
    <row r="7" spans="1:7" ht="17.25" x14ac:dyDescent="0.25">
      <c r="B7" s="18" t="s">
        <v>1</v>
      </c>
      <c r="C7" s="19" t="s">
        <v>2</v>
      </c>
      <c r="D7" s="18" t="s">
        <v>1</v>
      </c>
      <c r="E7" s="19" t="s">
        <v>2</v>
      </c>
      <c r="F7" s="18" t="s">
        <v>1</v>
      </c>
      <c r="G7" s="19" t="s">
        <v>2</v>
      </c>
    </row>
    <row r="8" spans="1:7" x14ac:dyDescent="0.25">
      <c r="B8" s="18"/>
      <c r="C8" s="19"/>
      <c r="D8" s="18"/>
      <c r="E8" s="19"/>
      <c r="F8" s="18"/>
      <c r="G8" s="19"/>
    </row>
    <row r="9" spans="1:7" x14ac:dyDescent="0.25">
      <c r="A9" s="4" t="s">
        <v>10</v>
      </c>
      <c r="B9" s="20">
        <v>192.08</v>
      </c>
      <c r="C9" s="21">
        <v>46.1</v>
      </c>
      <c r="D9" s="20">
        <v>254.57</v>
      </c>
      <c r="E9" s="21">
        <v>61.1</v>
      </c>
      <c r="F9" s="20">
        <v>272.06</v>
      </c>
      <c r="G9" s="21">
        <v>65.3</v>
      </c>
    </row>
    <row r="10" spans="1:7" x14ac:dyDescent="0.25">
      <c r="B10" s="18"/>
      <c r="C10" s="19"/>
      <c r="D10" s="18"/>
      <c r="E10" s="19"/>
      <c r="F10" s="18"/>
      <c r="G10" s="19"/>
    </row>
    <row r="11" spans="1:7" s="6" customFormat="1" ht="14.25" x14ac:dyDescent="0.2">
      <c r="A11" s="6" t="s">
        <v>23</v>
      </c>
      <c r="B11" s="20">
        <v>98</v>
      </c>
      <c r="C11" s="21">
        <v>23.52</v>
      </c>
      <c r="D11" s="20">
        <v>98</v>
      </c>
      <c r="E11" s="21">
        <v>23.52</v>
      </c>
      <c r="F11" s="20">
        <v>101.3</v>
      </c>
      <c r="G11" s="21">
        <v>24.31</v>
      </c>
    </row>
    <row r="12" spans="1:7" x14ac:dyDescent="0.25">
      <c r="B12" s="22"/>
      <c r="C12" s="23"/>
      <c r="D12" s="22"/>
      <c r="E12" s="23"/>
      <c r="F12" s="22"/>
      <c r="G12" s="23"/>
    </row>
    <row r="13" spans="1:7" s="6" customFormat="1" ht="14.25" x14ac:dyDescent="0.2">
      <c r="A13" s="6" t="s">
        <v>3</v>
      </c>
      <c r="B13" s="20">
        <v>87.9</v>
      </c>
      <c r="C13" s="21">
        <v>21.1</v>
      </c>
      <c r="D13" s="20">
        <v>148.5</v>
      </c>
      <c r="E13" s="21">
        <v>35.64</v>
      </c>
      <c r="F13" s="20">
        <f>SUM(F14:F16)</f>
        <v>162.54</v>
      </c>
      <c r="G13" s="21">
        <v>39.01</v>
      </c>
    </row>
    <row r="14" spans="1:7" x14ac:dyDescent="0.25">
      <c r="A14" s="7" t="s">
        <v>22</v>
      </c>
      <c r="B14" s="24">
        <v>49.91</v>
      </c>
      <c r="C14" s="25">
        <v>11.98</v>
      </c>
      <c r="D14" s="24">
        <v>95</v>
      </c>
      <c r="E14" s="25">
        <v>22.8</v>
      </c>
      <c r="F14" s="24">
        <v>96.76</v>
      </c>
      <c r="G14" s="25">
        <v>23.22</v>
      </c>
    </row>
    <row r="15" spans="1:7" x14ac:dyDescent="0.25">
      <c r="A15" s="7" t="s">
        <v>21</v>
      </c>
      <c r="B15" s="24">
        <v>30</v>
      </c>
      <c r="C15" s="25">
        <v>7.2</v>
      </c>
      <c r="D15" s="24">
        <v>40</v>
      </c>
      <c r="E15" s="25">
        <v>9.6</v>
      </c>
      <c r="F15" s="24">
        <v>51</v>
      </c>
      <c r="G15" s="25">
        <v>12.24</v>
      </c>
    </row>
    <row r="16" spans="1:7" x14ac:dyDescent="0.25">
      <c r="A16" s="7" t="s">
        <v>8</v>
      </c>
      <c r="B16" s="24">
        <v>7.99</v>
      </c>
      <c r="C16" s="25">
        <v>1.92</v>
      </c>
      <c r="D16" s="24">
        <v>13.5</v>
      </c>
      <c r="E16" s="25">
        <v>3.24</v>
      </c>
      <c r="F16" s="24">
        <v>14.78</v>
      </c>
      <c r="G16" s="25">
        <v>3.55</v>
      </c>
    </row>
    <row r="17" spans="1:7" x14ac:dyDescent="0.25">
      <c r="B17" s="22"/>
      <c r="C17" s="23"/>
      <c r="D17" s="22"/>
      <c r="E17" s="23"/>
      <c r="F17" s="22"/>
      <c r="G17" s="23"/>
    </row>
    <row r="18" spans="1:7" s="6" customFormat="1" ht="14.25" x14ac:dyDescent="0.2">
      <c r="A18" s="6" t="s">
        <v>4</v>
      </c>
      <c r="B18" s="20">
        <v>6.18</v>
      </c>
      <c r="C18" s="21">
        <v>1.48</v>
      </c>
      <c r="D18" s="20">
        <v>8.07</v>
      </c>
      <c r="E18" s="21">
        <v>1.94</v>
      </c>
      <c r="F18" s="20">
        <v>8.23</v>
      </c>
      <c r="G18" s="21">
        <v>1.97</v>
      </c>
    </row>
    <row r="19" spans="1:7" x14ac:dyDescent="0.25">
      <c r="B19" s="24"/>
      <c r="C19" s="25"/>
      <c r="D19" s="24"/>
      <c r="E19" s="26"/>
      <c r="F19" s="24"/>
      <c r="G19" s="26"/>
    </row>
    <row r="20" spans="1:7" s="4" customFormat="1" ht="14.25" x14ac:dyDescent="0.2">
      <c r="A20" s="4" t="s">
        <v>5</v>
      </c>
      <c r="B20" s="28"/>
      <c r="C20" s="27">
        <v>0</v>
      </c>
      <c r="D20" s="28"/>
      <c r="E20" s="27">
        <v>0</v>
      </c>
      <c r="F20" s="28"/>
      <c r="G20" s="27">
        <v>0</v>
      </c>
    </row>
    <row r="23" spans="1:7" ht="17.25" x14ac:dyDescent="0.25">
      <c r="A23" t="s">
        <v>9</v>
      </c>
    </row>
    <row r="25" spans="1:7" x14ac:dyDescent="0.25">
      <c r="A25" t="s">
        <v>6</v>
      </c>
    </row>
    <row r="26" spans="1:7" x14ac:dyDescent="0.25">
      <c r="A26" t="s">
        <v>13</v>
      </c>
    </row>
  </sheetData>
  <mergeCells count="3">
    <mergeCell ref="B6:C6"/>
    <mergeCell ref="D6:E6"/>
    <mergeCell ref="F6:G6"/>
  </mergeCells>
  <printOptions horizontalCentered="1"/>
  <pageMargins left="0.51181102362204722" right="0.51181102362204722" top="1.3385826771653544" bottom="0.74803149606299213" header="0.70866141732283472" footer="0.31496062992125984"/>
  <pageSetup paperSize="9" scale="95" orientation="landscape" r:id="rId1"/>
  <headerFooter>
    <oddHeader>&amp;C&amp;"-,Gras"&amp;14REDEVANCE SPECIALE POUR LES DÉCHETS ASSIMILABLES AUX DÉCHETS MÉNAGERS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6FD42-D60E-4742-9FCC-D189398C848A}">
  <dimension ref="A2:E20"/>
  <sheetViews>
    <sheetView tabSelected="1" workbookViewId="0">
      <selection activeCell="B34" sqref="B34"/>
    </sheetView>
  </sheetViews>
  <sheetFormatPr baseColWidth="10" defaultRowHeight="15" x14ac:dyDescent="0.25"/>
  <cols>
    <col min="1" max="1" width="69.7109375" customWidth="1"/>
  </cols>
  <sheetData>
    <row r="2" spans="1:5" x14ac:dyDescent="0.25">
      <c r="A2" s="1"/>
      <c r="B2" s="2"/>
    </row>
    <row r="3" spans="1:5" x14ac:dyDescent="0.25">
      <c r="A3" s="1"/>
      <c r="B3" s="1"/>
    </row>
    <row r="4" spans="1:5" x14ac:dyDescent="0.25">
      <c r="A4" s="1"/>
      <c r="B4" s="1"/>
    </row>
    <row r="5" spans="1:5" x14ac:dyDescent="0.25">
      <c r="A5" s="1"/>
      <c r="B5" s="1"/>
    </row>
    <row r="6" spans="1:5" x14ac:dyDescent="0.25">
      <c r="B6" s="33">
        <v>2022</v>
      </c>
      <c r="C6" s="34"/>
      <c r="D6" s="33">
        <v>2023</v>
      </c>
      <c r="E6" s="34"/>
    </row>
    <row r="7" spans="1:5" ht="17.25" x14ac:dyDescent="0.25">
      <c r="B7" s="18" t="s">
        <v>1</v>
      </c>
      <c r="C7" s="19" t="s">
        <v>2</v>
      </c>
      <c r="D7" s="18" t="s">
        <v>1</v>
      </c>
      <c r="E7" s="19" t="s">
        <v>2</v>
      </c>
    </row>
    <row r="8" spans="1:5" x14ac:dyDescent="0.25">
      <c r="B8" s="18"/>
      <c r="C8" s="19"/>
      <c r="D8" s="18"/>
      <c r="E8" s="19"/>
    </row>
    <row r="9" spans="1:5" ht="17.25" x14ac:dyDescent="0.25">
      <c r="A9" s="4" t="s">
        <v>42</v>
      </c>
      <c r="B9" s="20">
        <v>254.57</v>
      </c>
      <c r="C9" s="21">
        <v>61.1</v>
      </c>
      <c r="D9" s="20">
        <v>272.06</v>
      </c>
      <c r="E9" s="21">
        <v>65.3</v>
      </c>
    </row>
    <row r="10" spans="1:5" x14ac:dyDescent="0.25">
      <c r="B10" s="18"/>
      <c r="C10" s="19"/>
      <c r="D10" s="18"/>
      <c r="E10" s="19"/>
    </row>
    <row r="11" spans="1:5" s="6" customFormat="1" ht="14.25" x14ac:dyDescent="0.2">
      <c r="A11" s="6" t="s">
        <v>23</v>
      </c>
      <c r="B11" s="20">
        <v>98</v>
      </c>
      <c r="C11" s="21">
        <v>23.52</v>
      </c>
      <c r="D11" s="20">
        <v>101.3</v>
      </c>
      <c r="E11" s="21">
        <v>24.31</v>
      </c>
    </row>
    <row r="12" spans="1:5" x14ac:dyDescent="0.25">
      <c r="B12" s="22"/>
      <c r="C12" s="23"/>
      <c r="D12" s="22"/>
      <c r="E12" s="23"/>
    </row>
    <row r="13" spans="1:5" s="6" customFormat="1" ht="14.25" x14ac:dyDescent="0.2">
      <c r="A13" s="6" t="s">
        <v>3</v>
      </c>
      <c r="B13" s="20">
        <v>148.5</v>
      </c>
      <c r="C13" s="21">
        <v>35.64</v>
      </c>
      <c r="D13" s="20">
        <f>SUM(D14:D16)</f>
        <v>162.54</v>
      </c>
      <c r="E13" s="21">
        <v>39.01</v>
      </c>
    </row>
    <row r="14" spans="1:5" x14ac:dyDescent="0.25">
      <c r="A14" s="7" t="s">
        <v>22</v>
      </c>
      <c r="B14" s="24">
        <v>95</v>
      </c>
      <c r="C14" s="25">
        <v>22.8</v>
      </c>
      <c r="D14" s="24">
        <v>96.76</v>
      </c>
      <c r="E14" s="25">
        <v>23.22</v>
      </c>
    </row>
    <row r="15" spans="1:5" x14ac:dyDescent="0.25">
      <c r="A15" s="7" t="s">
        <v>21</v>
      </c>
      <c r="B15" s="24">
        <v>40</v>
      </c>
      <c r="C15" s="25">
        <v>9.6</v>
      </c>
      <c r="D15" s="24">
        <v>51</v>
      </c>
      <c r="E15" s="25">
        <v>12.24</v>
      </c>
    </row>
    <row r="16" spans="1:5" x14ac:dyDescent="0.25">
      <c r="A16" s="7" t="s">
        <v>8</v>
      </c>
      <c r="B16" s="24">
        <v>13.5</v>
      </c>
      <c r="C16" s="25">
        <v>3.24</v>
      </c>
      <c r="D16" s="24">
        <v>14.78</v>
      </c>
      <c r="E16" s="25">
        <v>3.55</v>
      </c>
    </row>
    <row r="17" spans="1:5" x14ac:dyDescent="0.25">
      <c r="B17" s="22"/>
      <c r="C17" s="23"/>
      <c r="D17" s="22"/>
      <c r="E17" s="23"/>
    </row>
    <row r="18" spans="1:5" s="6" customFormat="1" ht="14.25" x14ac:dyDescent="0.2">
      <c r="A18" s="6" t="s">
        <v>4</v>
      </c>
      <c r="B18" s="20">
        <v>8.07</v>
      </c>
      <c r="C18" s="21">
        <v>1.94</v>
      </c>
      <c r="D18" s="20">
        <v>8.23</v>
      </c>
      <c r="E18" s="21">
        <v>1.97</v>
      </c>
    </row>
    <row r="19" spans="1:5" x14ac:dyDescent="0.25">
      <c r="B19" s="24"/>
      <c r="C19" s="26"/>
      <c r="D19" s="24"/>
      <c r="E19" s="26"/>
    </row>
    <row r="20" spans="1:5" s="4" customFormat="1" ht="14.25" x14ac:dyDescent="0.2">
      <c r="A20" s="4" t="s">
        <v>5</v>
      </c>
      <c r="B20" s="28"/>
      <c r="C20" s="27">
        <v>0</v>
      </c>
      <c r="D20" s="28"/>
      <c r="E20" s="27">
        <v>0</v>
      </c>
    </row>
  </sheetData>
  <mergeCells count="2">
    <mergeCell ref="B6:C6"/>
    <mergeCell ref="D6:E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&amp;C&amp;"-,Gras"&amp;14REDEVANCE SPÉCIALE
PROPOSITION TARIFAIRE POUR 2023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3F4676A1A5484FB66BE273A50A0515" ma:contentTypeVersion="12" ma:contentTypeDescription="Crée un document." ma:contentTypeScope="" ma:versionID="e919171187985bc8be1a39ff70faabfd">
  <xsd:schema xmlns:xsd="http://www.w3.org/2001/XMLSchema" xmlns:xs="http://www.w3.org/2001/XMLSchema" xmlns:p="http://schemas.microsoft.com/office/2006/metadata/properties" xmlns:ns2="5a335beb-2eb3-46c0-8e5e-bea56693de48" xmlns:ns3="f092b43a-c063-4236-8660-efa32ca00ae6" targetNamespace="http://schemas.microsoft.com/office/2006/metadata/properties" ma:root="true" ma:fieldsID="a19ff11ba755c7a90269bb6144fe1a89" ns2:_="" ns3:_="">
    <xsd:import namespace="5a335beb-2eb3-46c0-8e5e-bea56693de48"/>
    <xsd:import namespace="f092b43a-c063-4236-8660-efa32ca00a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335beb-2eb3-46c0-8e5e-bea56693de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6c11e76c-122f-4855-a12b-aa4f9c7dcf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2b43a-c063-4236-8660-efa32ca00a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0bc9b0-5355-44dd-bf92-fe3d8dfa3f72}" ma:internalName="TaxCatchAll" ma:showField="CatchAllData" ma:web="f092b43a-c063-4236-8660-efa32ca00a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92b43a-c063-4236-8660-efa32ca00ae6" xsi:nil="true"/>
    <lcf76f155ced4ddcb4097134ff3c332f xmlns="5a335beb-2eb3-46c0-8e5e-bea56693de4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23E27B-9B19-421D-A321-FACC94BCBAAD}"/>
</file>

<file path=customXml/itemProps2.xml><?xml version="1.0" encoding="utf-8"?>
<ds:datastoreItem xmlns:ds="http://schemas.openxmlformats.org/officeDocument/2006/customXml" ds:itemID="{A4DA4D46-281F-4896-ADF5-4A391B05D225}"/>
</file>

<file path=customXml/itemProps3.xml><?xml version="1.0" encoding="utf-8"?>
<ds:datastoreItem xmlns:ds="http://schemas.openxmlformats.org/officeDocument/2006/customXml" ds:itemID="{AA539921-29DE-4AB0-9732-F954A4C624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données 2023</vt:lpstr>
      <vt:lpstr>Synthèse 2023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utilisateur01</dc:creator>
  <cp:lastModifiedBy>utilisateur01</cp:lastModifiedBy>
  <cp:lastPrinted>2023-02-03T13:20:52Z</cp:lastPrinted>
  <dcterms:created xsi:type="dcterms:W3CDTF">2018-03-02T08:12:03Z</dcterms:created>
  <dcterms:modified xsi:type="dcterms:W3CDTF">2023-02-03T14:13:54Z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0x010100DF3F4676A1A5484FB66BE273A50A0515</vt:lpwstr>
  </property>
</Properties>
</file>